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 activeTab="1"/>
  </bookViews>
  <sheets>
    <sheet name="QuickBooks Export Tips" sheetId="2" r:id="rId1"/>
    <sheet name="Sheet1" sheetId="1" r:id="rId2"/>
  </sheets>
  <definedNames>
    <definedName name="_xlnm.Print_Titles" localSheetId="1">Sheet1!$A:$E,Sheet1!$1:$2</definedName>
    <definedName name="QB_COLUMN_59200" localSheetId="1" hidden="1">Sheet1!$F$2</definedName>
    <definedName name="QB_COLUMN_63620" localSheetId="1" hidden="1">Sheet1!$H$2</definedName>
    <definedName name="QB_COLUMN_64430" localSheetId="1" hidden="1">Sheet1!$I$2</definedName>
    <definedName name="QB_COLUMN_76210" localSheetId="1" hidden="1">Sheet1!$G$2</definedName>
    <definedName name="QB_DATA_0" localSheetId="1" hidden="1">Sheet1!$4:$4,Sheet1!$6:$6,Sheet1!$11:$11,Sheet1!$12:$12,Sheet1!$13:$13,Sheet1!$14:$14,Sheet1!$15:$15,Sheet1!$16:$16,Sheet1!$17:$17,Sheet1!$18:$18,Sheet1!$19:$19,Sheet1!$20:$20,Sheet1!$21:$21,Sheet1!$22:$22,Sheet1!$23:$23,Sheet1!$24:$24</definedName>
    <definedName name="QB_DATA_1" localSheetId="1" hidden="1">Sheet1!$25:$25,Sheet1!$26:$26,Sheet1!$27:$27</definedName>
    <definedName name="QB_FORMULA_0" localSheetId="1" hidden="1">Sheet1!$H$4,Sheet1!$I$4,Sheet1!$H$6,Sheet1!$I$6,Sheet1!$F$7,Sheet1!$G$7,Sheet1!$H$7,Sheet1!$I$7,Sheet1!$F$8,Sheet1!$G$8,Sheet1!$H$8,Sheet1!$I$8,Sheet1!$F$9,Sheet1!$G$9,Sheet1!$H$9,Sheet1!$I$9</definedName>
    <definedName name="QB_FORMULA_1" localSheetId="1" hidden="1">Sheet1!$H$11,Sheet1!$I$11,Sheet1!$H$12,Sheet1!$I$12,Sheet1!$H$13,Sheet1!$I$13,Sheet1!$H$14,Sheet1!$I$14,Sheet1!$H$15,Sheet1!$I$15,Sheet1!$H$16,Sheet1!$I$16,Sheet1!$H$17,Sheet1!$I$17,Sheet1!$H$18,Sheet1!$I$18</definedName>
    <definedName name="QB_FORMULA_2" localSheetId="1" hidden="1">Sheet1!$H$19,Sheet1!$I$19,Sheet1!$H$20,Sheet1!$I$20,Sheet1!$H$21,Sheet1!$I$21,Sheet1!$H$22,Sheet1!$I$22,Sheet1!$H$23,Sheet1!$I$23,Sheet1!$H$24,Sheet1!$I$24,Sheet1!$H$25,Sheet1!$I$25,Sheet1!$H$26,Sheet1!$I$26</definedName>
    <definedName name="QB_FORMULA_3" localSheetId="1" hidden="1">Sheet1!$H$27,Sheet1!$I$27,Sheet1!$F$28,Sheet1!$G$28,Sheet1!$H$28,Sheet1!$I$28,Sheet1!$F$29,Sheet1!$G$29,Sheet1!$H$29,Sheet1!$I$29</definedName>
    <definedName name="QB_ROW_113230" localSheetId="1" hidden="1">Sheet1!$D$4</definedName>
    <definedName name="QB_ROW_121230" localSheetId="1" hidden="1">Sheet1!$D$12</definedName>
    <definedName name="QB_ROW_122230" localSheetId="1" hidden="1">Sheet1!$D$17</definedName>
    <definedName name="QB_ROW_12240" localSheetId="1" hidden="1">Sheet1!$E$6</definedName>
    <definedName name="QB_ROW_123230" localSheetId="1" hidden="1">Sheet1!$D$16</definedName>
    <definedName name="QB_ROW_124230" localSheetId="1" hidden="1">Sheet1!$D$27</definedName>
    <definedName name="QB_ROW_126230" localSheetId="1" hidden="1">Sheet1!$D$18</definedName>
    <definedName name="QB_ROW_127230" localSheetId="1" hidden="1">Sheet1!$D$22</definedName>
    <definedName name="QB_ROW_128230" localSheetId="1" hidden="1">Sheet1!$D$23</definedName>
    <definedName name="QB_ROW_130230" localSheetId="1" hidden="1">Sheet1!$D$13</definedName>
    <definedName name="QB_ROW_18301" localSheetId="1" hidden="1">Sheet1!$A$29</definedName>
    <definedName name="QB_ROW_20022" localSheetId="1" hidden="1">Sheet1!$C$3</definedName>
    <definedName name="QB_ROW_20322" localSheetId="1" hidden="1">Sheet1!$C$8</definedName>
    <definedName name="QB_ROW_21022" localSheetId="1" hidden="1">Sheet1!$C$10</definedName>
    <definedName name="QB_ROW_21322" localSheetId="1" hidden="1">Sheet1!$C$28</definedName>
    <definedName name="QB_ROW_57230" localSheetId="1" hidden="1">Sheet1!$D$20</definedName>
    <definedName name="QB_ROW_60230" localSheetId="1" hidden="1">Sheet1!$D$26</definedName>
    <definedName name="QB_ROW_61230" localSheetId="1" hidden="1">Sheet1!$D$24</definedName>
    <definedName name="QB_ROW_62230" localSheetId="1" hidden="1">Sheet1!$D$25</definedName>
    <definedName name="QB_ROW_69230" localSheetId="1" hidden="1">Sheet1!$D$21</definedName>
    <definedName name="QB_ROW_71230" localSheetId="1" hidden="1">Sheet1!$D$19</definedName>
    <definedName name="QB_ROW_74230" localSheetId="1" hidden="1">Sheet1!$D$15</definedName>
    <definedName name="QB_ROW_78230" localSheetId="1" hidden="1">Sheet1!$D$11</definedName>
    <definedName name="QB_ROW_80230" localSheetId="1" hidden="1">Sheet1!$D$14</definedName>
    <definedName name="QB_ROW_86311" localSheetId="1" hidden="1">Sheet1!$B$9</definedName>
    <definedName name="QB_ROW_9030" localSheetId="1" hidden="1">Sheet1!$D$5</definedName>
    <definedName name="QB_ROW_9330" localSheetId="1" hidden="1">Sheet1!$D$7</definedName>
    <definedName name="QBCANSUPPORTUPDATE" localSheetId="1">TRUE</definedName>
    <definedName name="QBCOMPANYFILENAME" localSheetId="1">"C:\Users\Freida\Documents\NC Statewide ILC 7-23-13.QBW"</definedName>
    <definedName name="QBENDDATE" localSheetId="1">20130801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"77a1d094aa8747bf875a107df47cae1d"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5</definedName>
    <definedName name="QBSTARTDATE" localSheetId="1">20121001</definedName>
  </definedNames>
  <calcPr calcId="125725"/>
</workbook>
</file>

<file path=xl/calcChain.xml><?xml version="1.0" encoding="utf-8"?>
<calcChain xmlns="http://schemas.openxmlformats.org/spreadsheetml/2006/main">
  <c r="I29" i="1"/>
  <c r="H29"/>
  <c r="G29"/>
  <c r="F29"/>
  <c r="I28"/>
  <c r="H28"/>
  <c r="G28"/>
  <c r="F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9"/>
  <c r="H9"/>
  <c r="G9"/>
  <c r="F9"/>
  <c r="I8"/>
  <c r="H8"/>
  <c r="G8"/>
  <c r="F8"/>
  <c r="I7"/>
  <c r="H7"/>
  <c r="G7"/>
  <c r="F7"/>
  <c r="I6"/>
  <c r="H6"/>
  <c r="I4"/>
  <c r="H4"/>
</calcChain>
</file>

<file path=xl/sharedStrings.xml><?xml version="1.0" encoding="utf-8"?>
<sst xmlns="http://schemas.openxmlformats.org/spreadsheetml/2006/main" count="31" uniqueCount="31">
  <si>
    <t>Oct 1, '12 - Aug 1, 13</t>
  </si>
  <si>
    <t>Budget</t>
  </si>
  <si>
    <t>$ Over Budget</t>
  </si>
  <si>
    <t>% of Budget</t>
  </si>
  <si>
    <t>Income</t>
  </si>
  <si>
    <t>1002 · State Contracts</t>
  </si>
  <si>
    <t>43400 · Direct Public Support</t>
  </si>
  <si>
    <t>43450 · Individ, Business Contributions</t>
  </si>
  <si>
    <t>Total 43400 · Direct Public Support</t>
  </si>
  <si>
    <t>Total Income</t>
  </si>
  <si>
    <t>Gross Profit</t>
  </si>
  <si>
    <t>Expense</t>
  </si>
  <si>
    <t>100 · Salaries/Wages</t>
  </si>
  <si>
    <t>101 · Fringe Benefits</t>
  </si>
  <si>
    <t>103 · Accounting &amp; Tax Services</t>
  </si>
  <si>
    <t>104 · Professional/Contractual Servic</t>
  </si>
  <si>
    <t>105 · Supplies &amp; Materials</t>
  </si>
  <si>
    <t>106 · Travel Contractor/Staff</t>
  </si>
  <si>
    <t>107 · Travel Board Members</t>
  </si>
  <si>
    <t>108 · Printing and Binding</t>
  </si>
  <si>
    <t>109 · Advertising and Promotion</t>
  </si>
  <si>
    <t>110 · Rent Office Space</t>
  </si>
  <si>
    <t>111 · Utilities Telephone</t>
  </si>
  <si>
    <t>112 · Rent - Equipment</t>
  </si>
  <si>
    <t>113 · Rent - Other</t>
  </si>
  <si>
    <t>114 · Dues &amp; Subscriptions</t>
  </si>
  <si>
    <t>115 · Operational Other - Ins. &amp; Bond</t>
  </si>
  <si>
    <t>116 · Equipment - Office</t>
  </si>
  <si>
    <t>117 · Equipment - IT</t>
  </si>
  <si>
    <t>Total Expense</t>
  </si>
  <si>
    <t>Net Income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</si>
</sst>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164" fontId="1" fillId="0" borderId="4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0" customFormat="1">
      <c r="E30" s="19"/>
      <c r="F30" s="19"/>
      <c r="G30" s="19"/>
      <c r="H30" s="19"/>
    </row>
    <row r="31" spans="5:8" s="20" customFormat="1">
      <c r="E31" s="19"/>
      <c r="F31" s="19"/>
      <c r="G31" s="19"/>
      <c r="H31" s="19"/>
    </row>
    <row r="32" spans="5:8" s="20" customFormat="1"/>
    <row r="40" spans="2:3">
      <c r="B40" s="21"/>
      <c r="C40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30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/>
  <cols>
    <col min="1" max="1" width="0.85546875" style="17" customWidth="1"/>
    <col min="2" max="4" width="3" style="17" customWidth="1"/>
    <col min="5" max="5" width="32.140625" style="17" customWidth="1"/>
    <col min="6" max="6" width="16.42578125" style="18" bestFit="1" customWidth="1"/>
    <col min="7" max="7" width="8.7109375" style="18" bestFit="1" customWidth="1"/>
    <col min="8" max="8" width="12" style="18" bestFit="1" customWidth="1"/>
    <col min="9" max="9" width="10.28515625" style="18" bestFit="1" customWidth="1"/>
  </cols>
  <sheetData>
    <row r="1" spans="1:9" ht="15.75" thickBot="1">
      <c r="A1" s="1"/>
      <c r="B1" s="1"/>
      <c r="C1" s="1"/>
      <c r="D1" s="1"/>
      <c r="E1" s="1"/>
      <c r="F1" s="2"/>
      <c r="G1" s="2"/>
      <c r="H1" s="2"/>
      <c r="I1" s="2"/>
    </row>
    <row r="2" spans="1:9" s="16" customFormat="1" ht="16.5" thickTop="1" thickBot="1">
      <c r="A2" s="14"/>
      <c r="B2" s="14"/>
      <c r="C2" s="14"/>
      <c r="D2" s="14"/>
      <c r="E2" s="14"/>
      <c r="F2" s="15" t="s">
        <v>0</v>
      </c>
      <c r="G2" s="15" t="s">
        <v>1</v>
      </c>
      <c r="H2" s="15" t="s">
        <v>2</v>
      </c>
      <c r="I2" s="15" t="s">
        <v>3</v>
      </c>
    </row>
    <row r="3" spans="1:9" ht="15.75" thickTop="1">
      <c r="A3" s="1"/>
      <c r="B3" s="1"/>
      <c r="C3" s="1" t="s">
        <v>4</v>
      </c>
      <c r="D3" s="1"/>
      <c r="E3" s="1"/>
      <c r="F3" s="3"/>
      <c r="G3" s="3"/>
      <c r="H3" s="3"/>
      <c r="I3" s="4"/>
    </row>
    <row r="4" spans="1:9">
      <c r="A4" s="1"/>
      <c r="B4" s="1"/>
      <c r="C4" s="1"/>
      <c r="D4" s="1" t="s">
        <v>5</v>
      </c>
      <c r="E4" s="1"/>
      <c r="F4" s="3">
        <v>106457</v>
      </c>
      <c r="G4" s="3">
        <v>203000</v>
      </c>
      <c r="H4" s="3">
        <f>ROUND((F4-G4),5)</f>
        <v>-96543</v>
      </c>
      <c r="I4" s="4">
        <f>ROUND(IF(G4=0, IF(F4=0, 0, 1), F4/G4),5)</f>
        <v>0.52442</v>
      </c>
    </row>
    <row r="5" spans="1:9">
      <c r="A5" s="1"/>
      <c r="B5" s="1"/>
      <c r="C5" s="1"/>
      <c r="D5" s="1" t="s">
        <v>6</v>
      </c>
      <c r="E5" s="1"/>
      <c r="F5" s="3"/>
      <c r="G5" s="3"/>
      <c r="H5" s="3"/>
      <c r="I5" s="4"/>
    </row>
    <row r="6" spans="1:9" ht="15.75" thickBot="1">
      <c r="A6" s="1"/>
      <c r="B6" s="1"/>
      <c r="C6" s="1"/>
      <c r="D6" s="1"/>
      <c r="E6" s="1" t="s">
        <v>7</v>
      </c>
      <c r="F6" s="5">
        <v>100</v>
      </c>
      <c r="G6" s="5">
        <v>0</v>
      </c>
      <c r="H6" s="5">
        <f>ROUND((F6-G6),5)</f>
        <v>100</v>
      </c>
      <c r="I6" s="6">
        <f>ROUND(IF(G6=0, IF(F6=0, 0, 1), F6/G6),5)</f>
        <v>1</v>
      </c>
    </row>
    <row r="7" spans="1:9" ht="15.75" thickBot="1">
      <c r="A7" s="1"/>
      <c r="B7" s="1"/>
      <c r="C7" s="1"/>
      <c r="D7" s="1" t="s">
        <v>8</v>
      </c>
      <c r="E7" s="1"/>
      <c r="F7" s="7">
        <f>ROUND(SUM(F5:F6),5)</f>
        <v>100</v>
      </c>
      <c r="G7" s="7">
        <f>ROUND(SUM(G5:G6),5)</f>
        <v>0</v>
      </c>
      <c r="H7" s="7">
        <f>ROUND((F7-G7),5)</f>
        <v>100</v>
      </c>
      <c r="I7" s="8">
        <f>ROUND(IF(G7=0, IF(F7=0, 0, 1), F7/G7),5)</f>
        <v>1</v>
      </c>
    </row>
    <row r="8" spans="1:9" ht="30" customHeight="1" thickBot="1">
      <c r="A8" s="1"/>
      <c r="B8" s="1"/>
      <c r="C8" s="1" t="s">
        <v>9</v>
      </c>
      <c r="D8" s="1"/>
      <c r="E8" s="1"/>
      <c r="F8" s="9">
        <f>ROUND(SUM(F3:F4)+F7,5)</f>
        <v>106557</v>
      </c>
      <c r="G8" s="9">
        <f>ROUND(SUM(G3:G4)+G7,5)</f>
        <v>203000</v>
      </c>
      <c r="H8" s="9">
        <f>ROUND((F8-G8),5)</f>
        <v>-96443</v>
      </c>
      <c r="I8" s="10">
        <f>ROUND(IF(G8=0, IF(F8=0, 0, 1), F8/G8),5)</f>
        <v>0.52490999999999999</v>
      </c>
    </row>
    <row r="9" spans="1:9" ht="30" customHeight="1">
      <c r="A9" s="1"/>
      <c r="B9" s="1" t="s">
        <v>10</v>
      </c>
      <c r="C9" s="1"/>
      <c r="D9" s="1"/>
      <c r="E9" s="1"/>
      <c r="F9" s="3">
        <f>F8</f>
        <v>106557</v>
      </c>
      <c r="G9" s="3">
        <f>G8</f>
        <v>203000</v>
      </c>
      <c r="H9" s="3">
        <f>ROUND((F9-G9),5)</f>
        <v>-96443</v>
      </c>
      <c r="I9" s="4">
        <f>ROUND(IF(G9=0, IF(F9=0, 0, 1), F9/G9),5)</f>
        <v>0.52490999999999999</v>
      </c>
    </row>
    <row r="10" spans="1:9" ht="30" customHeight="1">
      <c r="A10" s="1"/>
      <c r="B10" s="1"/>
      <c r="C10" s="1" t="s">
        <v>11</v>
      </c>
      <c r="D10" s="1"/>
      <c r="E10" s="1"/>
      <c r="F10" s="3"/>
      <c r="G10" s="3"/>
      <c r="H10" s="3"/>
      <c r="I10" s="4"/>
    </row>
    <row r="11" spans="1:9">
      <c r="A11" s="1"/>
      <c r="B11" s="1"/>
      <c r="C11" s="1"/>
      <c r="D11" s="1" t="s">
        <v>12</v>
      </c>
      <c r="E11" s="1"/>
      <c r="F11" s="3">
        <v>49554.76</v>
      </c>
      <c r="G11" s="3">
        <v>78536</v>
      </c>
      <c r="H11" s="3">
        <f>ROUND((F11-G11),5)</f>
        <v>-28981.24</v>
      </c>
      <c r="I11" s="4">
        <f>ROUND(IF(G11=0, IF(F11=0, 0, 1), F11/G11),5)</f>
        <v>0.63097999999999999</v>
      </c>
    </row>
    <row r="12" spans="1:9">
      <c r="A12" s="1"/>
      <c r="B12" s="1"/>
      <c r="C12" s="1"/>
      <c r="D12" s="1" t="s">
        <v>13</v>
      </c>
      <c r="E12" s="1"/>
      <c r="F12" s="3">
        <v>3791.97</v>
      </c>
      <c r="G12" s="3">
        <v>6757</v>
      </c>
      <c r="H12" s="3">
        <f>ROUND((F12-G12),5)</f>
        <v>-2965.03</v>
      </c>
      <c r="I12" s="4">
        <f>ROUND(IF(G12=0, IF(F12=0, 0, 1), F12/G12),5)</f>
        <v>0.56118999999999997</v>
      </c>
    </row>
    <row r="13" spans="1:9">
      <c r="A13" s="1"/>
      <c r="B13" s="1"/>
      <c r="C13" s="1"/>
      <c r="D13" s="1" t="s">
        <v>14</v>
      </c>
      <c r="E13" s="1"/>
      <c r="F13" s="3">
        <v>561.11</v>
      </c>
      <c r="G13" s="3">
        <v>3455</v>
      </c>
      <c r="H13" s="3">
        <f>ROUND((F13-G13),5)</f>
        <v>-2893.89</v>
      </c>
      <c r="I13" s="4">
        <f>ROUND(IF(G13=0, IF(F13=0, 0, 1), F13/G13),5)</f>
        <v>0.16241</v>
      </c>
    </row>
    <row r="14" spans="1:9">
      <c r="A14" s="1"/>
      <c r="B14" s="1"/>
      <c r="C14" s="1"/>
      <c r="D14" s="1" t="s">
        <v>15</v>
      </c>
      <c r="E14" s="1"/>
      <c r="F14" s="3">
        <v>2904.28</v>
      </c>
      <c r="G14" s="3">
        <v>4000</v>
      </c>
      <c r="H14" s="3">
        <f>ROUND((F14-G14),5)</f>
        <v>-1095.72</v>
      </c>
      <c r="I14" s="4">
        <f>ROUND(IF(G14=0, IF(F14=0, 0, 1), F14/G14),5)</f>
        <v>0.72606999999999999</v>
      </c>
    </row>
    <row r="15" spans="1:9">
      <c r="A15" s="1"/>
      <c r="B15" s="1"/>
      <c r="C15" s="1"/>
      <c r="D15" s="1" t="s">
        <v>16</v>
      </c>
      <c r="E15" s="1"/>
      <c r="F15" s="3">
        <v>1496.92</v>
      </c>
      <c r="G15" s="3">
        <v>2000</v>
      </c>
      <c r="H15" s="3">
        <f>ROUND((F15-G15),5)</f>
        <v>-503.08</v>
      </c>
      <c r="I15" s="4">
        <f>ROUND(IF(G15=0, IF(F15=0, 0, 1), F15/G15),5)</f>
        <v>0.74846000000000001</v>
      </c>
    </row>
    <row r="16" spans="1:9">
      <c r="A16" s="1"/>
      <c r="B16" s="1"/>
      <c r="C16" s="1"/>
      <c r="D16" s="1" t="s">
        <v>17</v>
      </c>
      <c r="E16" s="1"/>
      <c r="F16" s="3">
        <v>3156.4</v>
      </c>
      <c r="G16" s="3">
        <v>11381</v>
      </c>
      <c r="H16" s="3">
        <f>ROUND((F16-G16),5)</f>
        <v>-8224.6</v>
      </c>
      <c r="I16" s="4">
        <f>ROUND(IF(G16=0, IF(F16=0, 0, 1), F16/G16),5)</f>
        <v>0.27733999999999998</v>
      </c>
    </row>
    <row r="17" spans="1:9">
      <c r="A17" s="1"/>
      <c r="B17" s="1"/>
      <c r="C17" s="1"/>
      <c r="D17" s="1" t="s">
        <v>18</v>
      </c>
      <c r="E17" s="1"/>
      <c r="F17" s="3">
        <v>31280.799999999999</v>
      </c>
      <c r="G17" s="3">
        <v>42816</v>
      </c>
      <c r="H17" s="3">
        <f>ROUND((F17-G17),5)</f>
        <v>-11535.2</v>
      </c>
      <c r="I17" s="4">
        <f>ROUND(IF(G17=0, IF(F17=0, 0, 1), F17/G17),5)</f>
        <v>0.73058999999999996</v>
      </c>
    </row>
    <row r="18" spans="1:9">
      <c r="A18" s="1"/>
      <c r="B18" s="1"/>
      <c r="C18" s="1"/>
      <c r="D18" s="1" t="s">
        <v>19</v>
      </c>
      <c r="E18" s="1"/>
      <c r="F18" s="3">
        <v>281.66000000000003</v>
      </c>
      <c r="G18" s="3">
        <v>2000</v>
      </c>
      <c r="H18" s="3">
        <f>ROUND((F18-G18),5)</f>
        <v>-1718.34</v>
      </c>
      <c r="I18" s="4">
        <f>ROUND(IF(G18=0, IF(F18=0, 0, 1), F18/G18),5)</f>
        <v>0.14083000000000001</v>
      </c>
    </row>
    <row r="19" spans="1:9">
      <c r="A19" s="1"/>
      <c r="B19" s="1"/>
      <c r="C19" s="1"/>
      <c r="D19" s="1" t="s">
        <v>20</v>
      </c>
      <c r="E19" s="1"/>
      <c r="F19" s="3">
        <v>2050</v>
      </c>
      <c r="G19" s="3">
        <v>2050</v>
      </c>
      <c r="H19" s="3">
        <f>ROUND((F19-G19),5)</f>
        <v>0</v>
      </c>
      <c r="I19" s="4">
        <f>ROUND(IF(G19=0, IF(F19=0, 0, 1), F19/G19),5)</f>
        <v>1</v>
      </c>
    </row>
    <row r="20" spans="1:9">
      <c r="A20" s="1"/>
      <c r="B20" s="1"/>
      <c r="C20" s="1"/>
      <c r="D20" s="1" t="s">
        <v>21</v>
      </c>
      <c r="E20" s="1"/>
      <c r="F20" s="3">
        <v>14223</v>
      </c>
      <c r="G20" s="3">
        <v>16808</v>
      </c>
      <c r="H20" s="3">
        <f>ROUND((F20-G20),5)</f>
        <v>-2585</v>
      </c>
      <c r="I20" s="4">
        <f>ROUND(IF(G20=0, IF(F20=0, 0, 1), F20/G20),5)</f>
        <v>0.84619999999999995</v>
      </c>
    </row>
    <row r="21" spans="1:9">
      <c r="A21" s="1"/>
      <c r="B21" s="1"/>
      <c r="C21" s="1"/>
      <c r="D21" s="1" t="s">
        <v>22</v>
      </c>
      <c r="E21" s="1"/>
      <c r="F21" s="3">
        <v>6681.68</v>
      </c>
      <c r="G21" s="3">
        <v>10000</v>
      </c>
      <c r="H21" s="3">
        <f>ROUND((F21-G21),5)</f>
        <v>-3318.32</v>
      </c>
      <c r="I21" s="4">
        <f>ROUND(IF(G21=0, IF(F21=0, 0, 1), F21/G21),5)</f>
        <v>0.66817000000000004</v>
      </c>
    </row>
    <row r="22" spans="1:9">
      <c r="A22" s="1"/>
      <c r="B22" s="1"/>
      <c r="C22" s="1"/>
      <c r="D22" s="1" t="s">
        <v>23</v>
      </c>
      <c r="E22" s="1"/>
      <c r="F22" s="3">
        <v>3504.5</v>
      </c>
      <c r="G22" s="3">
        <v>5000</v>
      </c>
      <c r="H22" s="3">
        <f>ROUND((F22-G22),5)</f>
        <v>-1495.5</v>
      </c>
      <c r="I22" s="4">
        <f>ROUND(IF(G22=0, IF(F22=0, 0, 1), F22/G22),5)</f>
        <v>0.70089999999999997</v>
      </c>
    </row>
    <row r="23" spans="1:9">
      <c r="A23" s="1"/>
      <c r="B23" s="1"/>
      <c r="C23" s="1"/>
      <c r="D23" s="1" t="s">
        <v>24</v>
      </c>
      <c r="E23" s="1"/>
      <c r="F23" s="3">
        <v>6352.47</v>
      </c>
      <c r="G23" s="3">
        <v>8200</v>
      </c>
      <c r="H23" s="3">
        <f>ROUND((F23-G23),5)</f>
        <v>-1847.53</v>
      </c>
      <c r="I23" s="4">
        <f>ROUND(IF(G23=0, IF(F23=0, 0, 1), F23/G23),5)</f>
        <v>0.77468999999999999</v>
      </c>
    </row>
    <row r="24" spans="1:9">
      <c r="A24" s="1"/>
      <c r="B24" s="1"/>
      <c r="C24" s="1"/>
      <c r="D24" s="1" t="s">
        <v>25</v>
      </c>
      <c r="E24" s="1"/>
      <c r="F24" s="3">
        <v>804</v>
      </c>
      <c r="G24" s="3">
        <v>864</v>
      </c>
      <c r="H24" s="3">
        <f>ROUND((F24-G24),5)</f>
        <v>-60</v>
      </c>
      <c r="I24" s="4">
        <f>ROUND(IF(G24=0, IF(F24=0, 0, 1), F24/G24),5)</f>
        <v>0.93056000000000005</v>
      </c>
    </row>
    <row r="25" spans="1:9">
      <c r="A25" s="1"/>
      <c r="B25" s="1"/>
      <c r="C25" s="1"/>
      <c r="D25" s="1" t="s">
        <v>26</v>
      </c>
      <c r="E25" s="1"/>
      <c r="F25" s="3">
        <v>2632.62</v>
      </c>
      <c r="G25" s="3">
        <v>2633</v>
      </c>
      <c r="H25" s="3">
        <f>ROUND((F25-G25),5)</f>
        <v>-0.38</v>
      </c>
      <c r="I25" s="4">
        <f>ROUND(IF(G25=0, IF(F25=0, 0, 1), F25/G25),5)</f>
        <v>0.99985999999999997</v>
      </c>
    </row>
    <row r="26" spans="1:9">
      <c r="A26" s="1"/>
      <c r="B26" s="1"/>
      <c r="C26" s="1"/>
      <c r="D26" s="1" t="s">
        <v>27</v>
      </c>
      <c r="E26" s="1"/>
      <c r="F26" s="3">
        <v>0</v>
      </c>
      <c r="G26" s="3">
        <v>1000</v>
      </c>
      <c r="H26" s="3">
        <f>ROUND((F26-G26),5)</f>
        <v>-1000</v>
      </c>
      <c r="I26" s="4">
        <f>ROUND(IF(G26=0, IF(F26=0, 0, 1), F26/G26),5)</f>
        <v>0</v>
      </c>
    </row>
    <row r="27" spans="1:9" ht="15.75" thickBot="1">
      <c r="A27" s="1"/>
      <c r="B27" s="1"/>
      <c r="C27" s="1"/>
      <c r="D27" s="1" t="s">
        <v>28</v>
      </c>
      <c r="E27" s="1"/>
      <c r="F27" s="5">
        <v>2860.94</v>
      </c>
      <c r="G27" s="5">
        <v>5500</v>
      </c>
      <c r="H27" s="5">
        <f>ROUND((F27-G27),5)</f>
        <v>-2639.06</v>
      </c>
      <c r="I27" s="6">
        <f>ROUND(IF(G27=0, IF(F27=0, 0, 1), F27/G27),5)</f>
        <v>0.52017000000000002</v>
      </c>
    </row>
    <row r="28" spans="1:9" ht="15.75" thickBot="1">
      <c r="A28" s="1"/>
      <c r="B28" s="1"/>
      <c r="C28" s="1" t="s">
        <v>29</v>
      </c>
      <c r="D28" s="1"/>
      <c r="E28" s="1"/>
      <c r="F28" s="7">
        <f>ROUND(SUM(F10:F27),5)</f>
        <v>132137.10999999999</v>
      </c>
      <c r="G28" s="7">
        <f>ROUND(SUM(G10:G27),5)</f>
        <v>203000</v>
      </c>
      <c r="H28" s="7">
        <f>ROUND((F28-G28),5)</f>
        <v>-70862.89</v>
      </c>
      <c r="I28" s="8">
        <f>ROUND(IF(G28=0, IF(F28=0, 0, 1), F28/G28),5)</f>
        <v>0.65092000000000005</v>
      </c>
    </row>
    <row r="29" spans="1:9" s="13" customFormat="1" ht="30" customHeight="1" thickBot="1">
      <c r="A29" s="1" t="s">
        <v>30</v>
      </c>
      <c r="B29" s="1"/>
      <c r="C29" s="1"/>
      <c r="D29" s="1"/>
      <c r="E29" s="1"/>
      <c r="F29" s="11">
        <f>ROUND(F9-F28,5)</f>
        <v>-25580.11</v>
      </c>
      <c r="G29" s="11">
        <f>ROUND(G9-G28,5)</f>
        <v>0</v>
      </c>
      <c r="H29" s="11">
        <f>ROUND((F29-G29),5)</f>
        <v>-25580.11</v>
      </c>
      <c r="I29" s="12">
        <f>ROUND(IF(G29=0, IF(F29=0, 0, 1), F29/G29),5)</f>
        <v>1</v>
      </c>
    </row>
    <row r="30" spans="1:9" ht="15.75" thickTop="1"/>
  </sheetData>
  <pageMargins left="0.7" right="0.7" top="0.75" bottom="0.75" header="0.25" footer="0.3"/>
  <pageSetup orientation="portrait" horizontalDpi="0" verticalDpi="0" r:id="rId1"/>
  <headerFooter>
    <oddHeader>&amp;L&amp;"Arial,Bold"&amp;8 9:48 AM
&amp;"Arial,Bold"&amp;8 08/01/13
&amp;"Arial,Bold"&amp;8 Cash Basis&amp;C&amp;"Arial,Bold"&amp;12 NC Statewide ILC
&amp;"Arial,Bold"&amp;14 Profit &amp;&amp; Loss Budget vs. Actual
&amp;"Arial,Bold"&amp;10 October 1, 2012 through August 1, 2013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Freida</dc:creator>
  <cp:lastModifiedBy>Freida</cp:lastModifiedBy>
  <dcterms:created xsi:type="dcterms:W3CDTF">2013-08-01T13:48:45Z</dcterms:created>
  <dcterms:modified xsi:type="dcterms:W3CDTF">2013-08-01T13:49:29Z</dcterms:modified>
</cp:coreProperties>
</file>